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st Receipt Log" sheetId="1" r:id="rId4"/>
    <sheet state="visible" name="EXCLUSIVE Coupon &amp; Tax Secrets" sheetId="2" r:id="rId5"/>
  </sheets>
  <definedNames/>
  <calcPr/>
  <extLst>
    <ext uri="GoogleSheetsCustomDataVersion2">
      <go:sheetsCustomData xmlns:go="http://customooxmlschemas.google.com/" r:id="rId6" roundtripDataChecksum="c7Q+TSyiwZ8jMG5pH+7Grl6e5tqHnKrK3BXgSAFqLmo="/>
    </ext>
  </extLst>
</workbook>
</file>

<file path=xl/sharedStrings.xml><?xml version="1.0" encoding="utf-8"?>
<sst xmlns="http://schemas.openxmlformats.org/spreadsheetml/2006/main" count="95" uniqueCount="87">
  <si>
    <t>Lost Receipt Substantiation Log</t>
  </si>
  <si>
    <t>Free template from Shoeboxed</t>
  </si>
  <si>
    <t>Use this when you've lost a paper receipt. Pair with a credit-card statement when possible. Substantiation rules: IRC § 6001, Treas. Reg. § 1.6001-1, IRS Pub 463 ch. 5.</t>
  </si>
  <si>
    <t>shoeboxed.com</t>
  </si>
  <si>
    <t>Tax Year:</t>
  </si>
  <si>
    <t>Month:</t>
  </si>
  <si>
    <t>Filer:</t>
  </si>
  <si>
    <t>Business name:</t>
  </si>
  <si>
    <t>Fill out one row per expense. Five elements the IRS wants: amount, date, vendor, business purpose, category. The Card Statement Match column is your audit trail.</t>
  </si>
  <si>
    <t>Date</t>
  </si>
  <si>
    <t>Vendor</t>
  </si>
  <si>
    <t>City, State</t>
  </si>
  <si>
    <t>Amount</t>
  </si>
  <si>
    <t>Business Purpose</t>
  </si>
  <si>
    <t>Category (Schedule C line)</t>
  </si>
  <si>
    <t>Card Statement Match? (Y/N)</t>
  </si>
  <si>
    <t>Notes</t>
  </si>
  <si>
    <t>2026-05-12</t>
  </si>
  <si>
    <t>The Home Depot</t>
  </si>
  <si>
    <t>Wilmette, IL</t>
  </si>
  <si>
    <t>Drywall + screws for client basement remodel</t>
  </si>
  <si>
    <t>Line 22 (Supplies)</t>
  </si>
  <si>
    <t>Y</t>
  </si>
  <si>
    <t>2026-05-15</t>
  </si>
  <si>
    <t>Uber</t>
  </si>
  <si>
    <t>Chicago, IL</t>
  </si>
  <si>
    <t>Round-trip to client meeting downtown</t>
  </si>
  <si>
    <t>Line 24a (Travel)</t>
  </si>
  <si>
    <t>2026-05-16</t>
  </si>
  <si>
    <t>Amazon</t>
  </si>
  <si>
    <t>Online</t>
  </si>
  <si>
    <t>Wireless mouse + USB hub for home office laptop</t>
  </si>
  <si>
    <t>Line 18 (Office expense)</t>
  </si>
  <si>
    <t>2026-05-18</t>
  </si>
  <si>
    <t>Shell</t>
  </si>
  <si>
    <t>Skokie, IL</t>
  </si>
  <si>
    <t>Gas for site visit to vendor. Actual-expense method (24 mi).</t>
  </si>
  <si>
    <t>Line 9 (Car &amp; truck)</t>
  </si>
  <si>
    <t>2026-05-19</t>
  </si>
  <si>
    <t>Costco Wholesale</t>
  </si>
  <si>
    <t>Glenview, IL</t>
  </si>
  <si>
    <t>Pens + sticky notes (case) for office</t>
  </si>
  <si>
    <t>N</t>
  </si>
  <si>
    <t>Paid cash. Log only.</t>
  </si>
  <si>
    <t>2026-05-20</t>
  </si>
  <si>
    <t>Apple</t>
  </si>
  <si>
    <t>iPad Pro for client presentations</t>
  </si>
  <si>
    <t>Line 22 + § 179 election candidate</t>
  </si>
  <si>
    <t>Over $75. Keep card statement.</t>
  </si>
  <si>
    <t>TOTAL EXPENSES:</t>
  </si>
  <si>
    <t>Save More on Taxes</t>
  </si>
  <si>
    <t>The deduction sitting in the corner of your living room. Plus an exclusive deal.</t>
  </si>
  <si>
    <t>Hi. I'm Doug, the Shoeboxed owner. I bought Shoeboxed in late 2025 with an SBA loan after fifteen years of running other people's companies as CEO. I'd used Shoeboxed myself back in 2010 at a previous gig and called it magical even then. I use it daily now.</t>
  </si>
  <si>
    <t>Most owners track their receipts and walk right past the home office deduction sitting in the corner of their living room. The IRS lets you deduct a slice of your rent or mortgage interest, plus utilities, internet, insurance, and other common home expenses. Most owners never claim it because they think the math is hard. It isn't.</t>
  </si>
  <si>
    <t>THE DEDUCTION</t>
  </si>
  <si>
    <t>Home Office (Schedule C, Form 8829)</t>
  </si>
  <si>
    <t>If a room in your house is used regularly and only for business, you have a home office. The IRS gives you two ways to calculate the deduction. The simplified method pays $5 per square foot, capped at 300 sq ft ($1,500 max). The actual method takes your real housing costs and multiplies by your business-use percentage. Most owners save more with the actual method. Run the math and pick the higher one.</t>
  </si>
  <si>
    <t>Quick Calculator. How Much Are You Leaving on the Table?</t>
  </si>
  <si>
    <t>Home office square footage</t>
  </si>
  <si>
    <t>sq ft</t>
  </si>
  <si>
    <t>Total home square footage</t>
  </si>
  <si>
    <t>Annual rent or mortgage interest</t>
  </si>
  <si>
    <t>$</t>
  </si>
  <si>
    <t>Annual utilities, internet, insurance</t>
  </si>
  <si>
    <t>Business-use percentage</t>
  </si>
  <si>
    <t>%</t>
  </si>
  <si>
    <t>Actual method deduction (housing × business%)</t>
  </si>
  <si>
    <t>Simplified method deduction ($5/sq ft, cap 300)</t>
  </si>
  <si>
    <t>Use the higher one</t>
  </si>
  <si>
    <t>Estimated tax savings (~24% bracket)</t>
  </si>
  <si>
    <t>That's cash back in your bank account. Most owners walk away from this every year because they think the math is hard. It isn't.</t>
  </si>
  <si>
    <t>Home Office Expenses Log (Year-End Tally)</t>
  </si>
  <si>
    <t>Category</t>
  </si>
  <si>
    <t>Annual Cost</t>
  </si>
  <si>
    <t>Business-Use %</t>
  </si>
  <si>
    <t>Deduction</t>
  </si>
  <si>
    <t>Rent or mortgage interest</t>
  </si>
  <si>
    <t>Electric</t>
  </si>
  <si>
    <t>Gas / heat</t>
  </si>
  <si>
    <t>Water</t>
  </si>
  <si>
    <t>Internet</t>
  </si>
  <si>
    <t>Homeowners or renters insurance</t>
  </si>
  <si>
    <t>Repairs (proportional only)</t>
  </si>
  <si>
    <t>Property tax (homeowners)</t>
  </si>
  <si>
    <t>TOTAL</t>
  </si>
  <si>
    <t>Our home office deduction calculator at shoeboxed.com/home-office-calculator does this with your real property data. Type your address and we pull the square footage and assessed value from county records. You get a personalized estimate in seconds. Try Shoeboxed risk-free for 30 days and get 25% off your first three months at shoeboxed.com/templatedeal.</t>
  </si>
  <si>
    <t>https://www.shoeboxed.com/templatedeal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</si>
</sst>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&quot;$&quot;#,##0"/>
    <numFmt numFmtId="166" formatCode="0.0%"/>
  </numFmts>
  <fonts count="25">
    <font>
      <sz val="11.0"/>
      <color theme="1"/>
      <name val="Calibri"/>
      <scheme val="minor"/>
    </font>
    <font>
      <b/>
      <sz val="16.0"/>
      <color rgb="FFFFFFFF"/>
      <name val="Calibri"/>
    </font>
    <font>
      <sz val="11.0"/>
      <color theme="1"/>
      <name val="Calibri"/>
    </font>
    <font>
      <i/>
      <sz val="10.0"/>
      <color rgb="FFFFFFFF"/>
      <name val="Calibri"/>
    </font>
    <font>
      <i/>
      <sz val="10.0"/>
      <color rgb="FF555555"/>
      <name val="Calibri"/>
    </font>
    <font>
      <u/>
      <sz val="10.0"/>
      <color rgb="FF36BDFF"/>
      <name val="Calibri"/>
    </font>
    <font>
      <b/>
      <color theme="1"/>
      <name val="Calibri"/>
      <scheme val="minor"/>
    </font>
    <font>
      <i/>
      <sz val="10.0"/>
      <color rgb="FF333333"/>
      <name val="Calibri"/>
    </font>
    <font>
      <b/>
      <sz val="11.0"/>
      <color rgb="FFFFFFFF"/>
      <name val="Calibri"/>
      <scheme val="minor"/>
    </font>
    <font>
      <i/>
      <sz val="10.0"/>
      <color rgb="FF888888"/>
      <name val="Calibri"/>
    </font>
    <font>
      <b/>
      <color rgb="FF000C29"/>
      <name val="Calibri"/>
      <scheme val="minor"/>
    </font>
    <font>
      <b/>
      <sz val="22.0"/>
      <color rgb="FF000C29"/>
      <name val="Calibri"/>
    </font>
    <font>
      <sz val="12.0"/>
      <color rgb="FF6B7280"/>
      <name val="Calibri"/>
    </font>
    <font>
      <sz val="11.0"/>
      <color rgb="FF1F2937"/>
      <name val="Calibri"/>
    </font>
    <font>
      <b/>
      <sz val="9.0"/>
      <color rgb="FF36BDFF"/>
      <name val="Calibri"/>
    </font>
    <font>
      <b/>
      <sz val="16.0"/>
      <color rgb="FF000C29"/>
      <name val="Calibri"/>
    </font>
    <font>
      <b/>
      <sz val="12.0"/>
      <color rgb="FF000C29"/>
      <name val="Calibri"/>
    </font>
    <font>
      <sz val="11.0"/>
      <color rgb="FF000C29"/>
      <name val="Calibri"/>
    </font>
    <font>
      <sz val="10.0"/>
      <color rgb="FF555555"/>
      <name val="Calibri"/>
    </font>
    <font>
      <b/>
      <sz val="11.0"/>
      <color rgb="FF000C29"/>
      <name val="Calibri"/>
    </font>
    <font>
      <i/>
      <sz val="11.0"/>
      <color rgb="FF1F2937"/>
      <name val="Calibri"/>
    </font>
    <font>
      <b/>
      <sz val="10.0"/>
      <color rgb="FF000C29"/>
      <name val="Calibri"/>
    </font>
    <font>
      <sz val="10.0"/>
      <color rgb="FF000C29"/>
      <name val="Calibri"/>
    </font>
    <font>
      <sz val="10.0"/>
      <color rgb="FFCCCCCC"/>
      <name val="Calibri"/>
    </font>
    <font>
      <u/>
      <color rgb="FF0000FF"/>
    </font>
  </fonts>
  <fills count="7">
    <fill>
      <patternFill patternType="none"/>
    </fill>
    <fill>
      <patternFill patternType="lightGray"/>
    </fill>
    <fill>
      <patternFill patternType="solid">
        <fgColor rgb="FF000C29"/>
        <bgColor rgb="FF000C29"/>
      </patternFill>
    </fill>
    <fill>
      <patternFill patternType="solid">
        <fgColor rgb="FFF5FAFF"/>
        <bgColor rgb="FFF5FAFF"/>
      </patternFill>
    </fill>
    <fill>
      <patternFill patternType="solid">
        <fgColor rgb="FF36BDFF"/>
        <bgColor rgb="FF36BDFF"/>
      </patternFill>
    </fill>
    <fill>
      <patternFill patternType="solid">
        <fgColor rgb="FFF3F8FF"/>
        <bgColor rgb="FFF3F8FF"/>
      </patternFill>
    </fill>
    <fill>
      <patternFill patternType="solid">
        <fgColor rgb="FFFAFCFF"/>
        <bgColor rgb="FFFAFCFF"/>
      </patternFill>
    </fill>
  </fills>
  <borders count="3">
    <border/>
    <border>
      <left/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1" fillId="2" fontId="3" numFmtId="0" xfId="0" applyAlignment="1" applyBorder="1" applyFont="1">
      <alignment horizontal="right"/>
    </xf>
    <xf borderId="0" fillId="0" fontId="4" numFmtId="0" xfId="0" applyFont="1"/>
    <xf borderId="0" fillId="0" fontId="5" numFmtId="0" xfId="0" applyAlignment="1" applyFont="1">
      <alignment horizontal="right"/>
    </xf>
    <xf borderId="0" fillId="0" fontId="6" numFmtId="0" xfId="0" applyFont="1"/>
    <xf borderId="0" fillId="0" fontId="7" numFmtId="0" xfId="0" applyFont="1"/>
    <xf borderId="2" fillId="2" fontId="8" numFmtId="0" xfId="0" applyAlignment="1" applyBorder="1" applyFont="1">
      <alignment horizontal="center" shrinkToFit="0" vertical="center" wrapText="1"/>
    </xf>
    <xf borderId="2" fillId="3" fontId="9" numFmtId="0" xfId="0" applyAlignment="1" applyBorder="1" applyFill="1" applyFont="1">
      <alignment shrinkToFit="0" vertical="top" wrapText="1"/>
    </xf>
    <xf borderId="2" fillId="3" fontId="9" numFmtId="164" xfId="0" applyAlignment="1" applyBorder="1" applyFont="1" applyNumberFormat="1">
      <alignment shrinkToFit="0" vertical="top" wrapText="1"/>
    </xf>
    <xf borderId="2" fillId="0" fontId="2" numFmtId="0" xfId="0" applyBorder="1" applyFont="1"/>
    <xf borderId="2" fillId="0" fontId="2" numFmtId="164" xfId="0" applyBorder="1" applyFont="1" applyNumberFormat="1"/>
    <xf borderId="0" fillId="0" fontId="6" numFmtId="0" xfId="0" applyAlignment="1" applyFont="1">
      <alignment horizontal="right"/>
    </xf>
    <xf borderId="1" fillId="4" fontId="10" numFmtId="164" xfId="0" applyBorder="1" applyFill="1" applyFont="1" applyNumberFormat="1"/>
    <xf borderId="0" fillId="0" fontId="11" numFmtId="0" xfId="0" applyFont="1"/>
    <xf borderId="0" fillId="0" fontId="12" numFmtId="0" xfId="0" applyFont="1"/>
    <xf borderId="0" fillId="0" fontId="13" numFmtId="0" xfId="0" applyAlignment="1" applyFont="1">
      <alignment shrinkToFit="0" vertical="top" wrapText="1"/>
    </xf>
    <xf borderId="0" fillId="0" fontId="14" numFmtId="0" xfId="0" applyFont="1"/>
    <xf borderId="0" fillId="0" fontId="15" numFmtId="0" xfId="0" applyFont="1"/>
    <xf borderId="0" fillId="0" fontId="16" numFmtId="0" xfId="0" applyFont="1"/>
    <xf borderId="0" fillId="0" fontId="13" numFmtId="0" xfId="0" applyFont="1"/>
    <xf borderId="1" fillId="5" fontId="17" numFmtId="3" xfId="0" applyAlignment="1" applyBorder="1" applyFill="1" applyFont="1" applyNumberFormat="1">
      <alignment horizontal="right"/>
    </xf>
    <xf borderId="0" fillId="0" fontId="18" numFmtId="0" xfId="0" applyFont="1"/>
    <xf borderId="1" fillId="5" fontId="17" numFmtId="165" xfId="0" applyAlignment="1" applyBorder="1" applyFont="1" applyNumberFormat="1">
      <alignment horizontal="right"/>
    </xf>
    <xf borderId="1" fillId="5" fontId="19" numFmtId="166" xfId="0" applyAlignment="1" applyBorder="1" applyFont="1" applyNumberFormat="1">
      <alignment horizontal="right"/>
    </xf>
    <xf borderId="1" fillId="5" fontId="19" numFmtId="165" xfId="0" applyAlignment="1" applyBorder="1" applyFont="1" applyNumberFormat="1">
      <alignment horizontal="right"/>
    </xf>
    <xf borderId="0" fillId="0" fontId="20" numFmtId="0" xfId="0" applyAlignment="1" applyFont="1">
      <alignment shrinkToFit="0" wrapText="1"/>
    </xf>
    <xf borderId="2" fillId="5" fontId="21" numFmtId="0" xfId="0" applyAlignment="1" applyBorder="1" applyFont="1">
      <alignment horizontal="center"/>
    </xf>
    <xf borderId="2" fillId="6" fontId="9" numFmtId="0" xfId="0" applyBorder="1" applyFill="1" applyFont="1"/>
    <xf borderId="2" fillId="6" fontId="9" numFmtId="165" xfId="0" applyBorder="1" applyFont="1" applyNumberFormat="1"/>
    <xf borderId="2" fillId="6" fontId="9" numFmtId="166" xfId="0" applyBorder="1" applyFont="1" applyNumberFormat="1"/>
    <xf borderId="2" fillId="6" fontId="22" numFmtId="165" xfId="0" applyBorder="1" applyFont="1" applyNumberFormat="1"/>
    <xf borderId="2" fillId="0" fontId="9" numFmtId="0" xfId="0" applyBorder="1" applyFont="1"/>
    <xf borderId="2" fillId="0" fontId="9" numFmtId="165" xfId="0" applyBorder="1" applyFont="1" applyNumberFormat="1"/>
    <xf borderId="2" fillId="0" fontId="9" numFmtId="166" xfId="0" applyBorder="1" applyFont="1" applyNumberFormat="1"/>
    <xf borderId="2" fillId="0" fontId="22" numFmtId="165" xfId="0" applyBorder="1" applyFont="1" applyNumberFormat="1"/>
    <xf borderId="2" fillId="0" fontId="2" numFmtId="165" xfId="0" applyBorder="1" applyFont="1" applyNumberFormat="1"/>
    <xf borderId="2" fillId="0" fontId="23" numFmtId="166" xfId="0" applyBorder="1" applyFont="1" applyNumberFormat="1"/>
    <xf borderId="0" fillId="0" fontId="19" numFmtId="0" xfId="0" applyAlignment="1" applyFont="1">
      <alignment horizontal="right"/>
    </xf>
    <xf borderId="1" fillId="5" fontId="19" numFmtId="165" xfId="0" applyBorder="1" applyFont="1" applyNumberFormat="1"/>
    <xf borderId="0" fillId="0" fontId="19" numFmtId="0" xfId="0" applyAlignment="1" applyFont="1">
      <alignment shrinkToFit="0" vertical="top" wrapText="1"/>
    </xf>
    <xf borderId="0" fillId="0" fontId="2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shoeboxed.com/templatedeal.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0"/>
    <col customWidth="1" min="2" max="2" width="22.0"/>
    <col customWidth="1" min="3" max="3" width="16.0"/>
    <col customWidth="1" min="4" max="4" width="12.0"/>
    <col customWidth="1" min="5" max="5" width="38.0"/>
    <col customWidth="1" min="6" max="6" width="28.0"/>
    <col customWidth="1" min="7" max="7" width="12.0"/>
    <col customWidth="1" min="8" max="8" width="26.0"/>
    <col customWidth="1" min="9" max="26" width="8.71"/>
  </cols>
  <sheetData>
    <row r="1" ht="27.75" customHeight="1">
      <c r="A1" s="1" t="s">
        <v>0</v>
      </c>
      <c r="B1" s="2"/>
      <c r="C1" s="2"/>
      <c r="D1" s="2"/>
      <c r="E1" s="2"/>
      <c r="F1" s="2"/>
      <c r="G1" s="3" t="s">
        <v>1</v>
      </c>
      <c r="H1" s="2"/>
    </row>
    <row r="2" ht="18.0" customHeight="1">
      <c r="A2" s="4" t="s">
        <v>2</v>
      </c>
      <c r="G2" s="5" t="s">
        <v>3</v>
      </c>
    </row>
    <row r="4">
      <c r="A4" s="6" t="s">
        <v>4</v>
      </c>
      <c r="C4" s="6" t="s">
        <v>5</v>
      </c>
      <c r="E4" s="6" t="s">
        <v>6</v>
      </c>
    </row>
    <row r="5">
      <c r="A5" s="6" t="s">
        <v>7</v>
      </c>
    </row>
    <row r="7">
      <c r="A7" s="7" t="s">
        <v>8</v>
      </c>
    </row>
    <row r="9" ht="36.0" customHeight="1">
      <c r="A9" s="8" t="s">
        <v>9</v>
      </c>
      <c r="B9" s="8" t="s">
        <v>10</v>
      </c>
      <c r="C9" s="8" t="s">
        <v>11</v>
      </c>
      <c r="D9" s="8" t="s">
        <v>12</v>
      </c>
      <c r="E9" s="8" t="s">
        <v>13</v>
      </c>
      <c r="F9" s="8" t="s">
        <v>14</v>
      </c>
      <c r="G9" s="8" t="s">
        <v>15</v>
      </c>
      <c r="H9" s="8" t="s">
        <v>16</v>
      </c>
    </row>
    <row r="10" ht="30.0" customHeight="1">
      <c r="A10" s="9" t="s">
        <v>17</v>
      </c>
      <c r="B10" s="9" t="s">
        <v>18</v>
      </c>
      <c r="C10" s="9" t="s">
        <v>19</v>
      </c>
      <c r="D10" s="10">
        <v>42.18</v>
      </c>
      <c r="E10" s="9" t="s">
        <v>20</v>
      </c>
      <c r="F10" s="9" t="s">
        <v>21</v>
      </c>
      <c r="G10" s="9" t="s">
        <v>22</v>
      </c>
      <c r="H10" s="9"/>
    </row>
    <row r="11" ht="30.0" customHeight="1">
      <c r="A11" s="9" t="s">
        <v>23</v>
      </c>
      <c r="B11" s="9" t="s">
        <v>24</v>
      </c>
      <c r="C11" s="9" t="s">
        <v>25</v>
      </c>
      <c r="D11" s="10">
        <v>18.4</v>
      </c>
      <c r="E11" s="9" t="s">
        <v>26</v>
      </c>
      <c r="F11" s="9" t="s">
        <v>27</v>
      </c>
      <c r="G11" s="9" t="s">
        <v>22</v>
      </c>
      <c r="H11" s="9"/>
    </row>
    <row r="12" ht="30.0" customHeight="1">
      <c r="A12" s="9" t="s">
        <v>28</v>
      </c>
      <c r="B12" s="9" t="s">
        <v>29</v>
      </c>
      <c r="C12" s="9" t="s">
        <v>30</v>
      </c>
      <c r="D12" s="10">
        <v>89.99</v>
      </c>
      <c r="E12" s="9" t="s">
        <v>31</v>
      </c>
      <c r="F12" s="9" t="s">
        <v>32</v>
      </c>
      <c r="G12" s="9" t="s">
        <v>22</v>
      </c>
      <c r="H12" s="9"/>
    </row>
    <row r="13" ht="30.0" customHeight="1">
      <c r="A13" s="9" t="s">
        <v>33</v>
      </c>
      <c r="B13" s="9" t="s">
        <v>34</v>
      </c>
      <c r="C13" s="9" t="s">
        <v>35</v>
      </c>
      <c r="D13" s="10">
        <v>52.1</v>
      </c>
      <c r="E13" s="9" t="s">
        <v>36</v>
      </c>
      <c r="F13" s="9" t="s">
        <v>37</v>
      </c>
      <c r="G13" s="9" t="s">
        <v>22</v>
      </c>
      <c r="H13" s="9"/>
    </row>
    <row r="14" ht="30.0" customHeight="1">
      <c r="A14" s="9" t="s">
        <v>38</v>
      </c>
      <c r="B14" s="9" t="s">
        <v>39</v>
      </c>
      <c r="C14" s="9" t="s">
        <v>40</v>
      </c>
      <c r="D14" s="10">
        <v>24.99</v>
      </c>
      <c r="E14" s="9" t="s">
        <v>41</v>
      </c>
      <c r="F14" s="9" t="s">
        <v>21</v>
      </c>
      <c r="G14" s="9" t="s">
        <v>42</v>
      </c>
      <c r="H14" s="9" t="s">
        <v>43</v>
      </c>
    </row>
    <row r="15" ht="30.0" customHeight="1">
      <c r="A15" s="9" t="s">
        <v>44</v>
      </c>
      <c r="B15" s="9" t="s">
        <v>45</v>
      </c>
      <c r="C15" s="9" t="s">
        <v>30</v>
      </c>
      <c r="D15" s="10">
        <v>799.0</v>
      </c>
      <c r="E15" s="9" t="s">
        <v>46</v>
      </c>
      <c r="F15" s="9" t="s">
        <v>47</v>
      </c>
      <c r="G15" s="9" t="s">
        <v>22</v>
      </c>
      <c r="H15" s="9" t="s">
        <v>48</v>
      </c>
    </row>
    <row r="16">
      <c r="A16" s="11"/>
      <c r="B16" s="11"/>
      <c r="C16" s="11"/>
      <c r="D16" s="12"/>
      <c r="E16" s="11"/>
      <c r="F16" s="11"/>
      <c r="G16" s="11"/>
      <c r="H16" s="11"/>
    </row>
    <row r="17">
      <c r="A17" s="11"/>
      <c r="B17" s="11"/>
      <c r="C17" s="11"/>
      <c r="D17" s="12"/>
      <c r="E17" s="11"/>
      <c r="F17" s="11"/>
      <c r="G17" s="11"/>
      <c r="H17" s="11"/>
    </row>
    <row r="18">
      <c r="A18" s="11"/>
      <c r="B18" s="11"/>
      <c r="C18" s="11"/>
      <c r="D18" s="12"/>
      <c r="E18" s="11"/>
      <c r="F18" s="11"/>
      <c r="G18" s="11"/>
      <c r="H18" s="11"/>
    </row>
    <row r="19">
      <c r="A19" s="11"/>
      <c r="B19" s="11"/>
      <c r="C19" s="11"/>
      <c r="D19" s="12"/>
      <c r="E19" s="11"/>
      <c r="F19" s="11"/>
      <c r="G19" s="11"/>
      <c r="H19" s="11"/>
    </row>
    <row r="20">
      <c r="A20" s="11"/>
      <c r="B20" s="11"/>
      <c r="C20" s="11"/>
      <c r="D20" s="12"/>
      <c r="E20" s="11"/>
      <c r="F20" s="11"/>
      <c r="G20" s="11"/>
      <c r="H20" s="11"/>
    </row>
    <row r="21" ht="15.75" customHeight="1">
      <c r="A21" s="11"/>
      <c r="B21" s="11"/>
      <c r="C21" s="11"/>
      <c r="D21" s="12"/>
      <c r="E21" s="11"/>
      <c r="F21" s="11"/>
      <c r="G21" s="11"/>
      <c r="H21" s="11"/>
    </row>
    <row r="22" ht="15.75" customHeight="1">
      <c r="A22" s="11"/>
      <c r="B22" s="11"/>
      <c r="C22" s="11"/>
      <c r="D22" s="12"/>
      <c r="E22" s="11"/>
      <c r="F22" s="11"/>
      <c r="G22" s="11"/>
      <c r="H22" s="11"/>
    </row>
    <row r="23" ht="15.75" customHeight="1">
      <c r="A23" s="11"/>
      <c r="B23" s="11"/>
      <c r="C23" s="11"/>
      <c r="D23" s="12"/>
      <c r="E23" s="11"/>
      <c r="F23" s="11"/>
      <c r="G23" s="11"/>
      <c r="H23" s="11"/>
    </row>
    <row r="24" ht="15.75" customHeight="1">
      <c r="A24" s="11"/>
      <c r="B24" s="11"/>
      <c r="C24" s="11"/>
      <c r="D24" s="12"/>
      <c r="E24" s="11"/>
      <c r="F24" s="11"/>
      <c r="G24" s="11"/>
      <c r="H24" s="11"/>
    </row>
    <row r="25" ht="15.75" customHeight="1">
      <c r="A25" s="11"/>
      <c r="B25" s="11"/>
      <c r="C25" s="11"/>
      <c r="D25" s="12"/>
      <c r="E25" s="11"/>
      <c r="F25" s="11"/>
      <c r="G25" s="11"/>
      <c r="H25" s="11"/>
    </row>
    <row r="26" ht="15.75" customHeight="1">
      <c r="A26" s="11"/>
      <c r="B26" s="11"/>
      <c r="C26" s="11"/>
      <c r="D26" s="12"/>
      <c r="E26" s="11"/>
      <c r="F26" s="11"/>
      <c r="G26" s="11"/>
      <c r="H26" s="11"/>
    </row>
    <row r="27" ht="15.75" customHeight="1">
      <c r="A27" s="11"/>
      <c r="B27" s="11"/>
      <c r="C27" s="11"/>
      <c r="D27" s="12"/>
      <c r="E27" s="11"/>
      <c r="F27" s="11"/>
      <c r="G27" s="11"/>
      <c r="H27" s="11"/>
    </row>
    <row r="28" ht="15.75" customHeight="1">
      <c r="A28" s="11"/>
      <c r="B28" s="11"/>
      <c r="C28" s="11"/>
      <c r="D28" s="12"/>
      <c r="E28" s="11"/>
      <c r="F28" s="11"/>
      <c r="G28" s="11"/>
      <c r="H28" s="11"/>
    </row>
    <row r="29" ht="15.75" customHeight="1">
      <c r="A29" s="11"/>
      <c r="B29" s="11"/>
      <c r="C29" s="11"/>
      <c r="D29" s="12"/>
      <c r="E29" s="11"/>
      <c r="F29" s="11"/>
      <c r="G29" s="11"/>
      <c r="H29" s="11"/>
    </row>
    <row r="30" ht="15.75" customHeight="1">
      <c r="A30" s="11"/>
      <c r="B30" s="11"/>
      <c r="C30" s="11"/>
      <c r="D30" s="12"/>
      <c r="E30" s="11"/>
      <c r="F30" s="11"/>
      <c r="G30" s="11"/>
      <c r="H30" s="11"/>
    </row>
    <row r="31" ht="15.75" customHeight="1">
      <c r="A31" s="11"/>
      <c r="B31" s="11"/>
      <c r="C31" s="11"/>
      <c r="D31" s="12"/>
      <c r="E31" s="11"/>
      <c r="F31" s="11"/>
      <c r="G31" s="11"/>
      <c r="H31" s="11"/>
    </row>
    <row r="32" ht="15.75" customHeight="1">
      <c r="A32" s="11"/>
      <c r="B32" s="11"/>
      <c r="C32" s="11"/>
      <c r="D32" s="12"/>
      <c r="E32" s="11"/>
      <c r="F32" s="11"/>
      <c r="G32" s="11"/>
      <c r="H32" s="11"/>
    </row>
    <row r="33" ht="15.75" customHeight="1">
      <c r="A33" s="11"/>
      <c r="B33" s="11"/>
      <c r="C33" s="11"/>
      <c r="D33" s="12"/>
      <c r="E33" s="11"/>
      <c r="F33" s="11"/>
      <c r="G33" s="11"/>
      <c r="H33" s="11"/>
    </row>
    <row r="34" ht="15.75" customHeight="1">
      <c r="A34" s="11"/>
      <c r="B34" s="11"/>
      <c r="C34" s="11"/>
      <c r="D34" s="12"/>
      <c r="E34" s="11"/>
      <c r="F34" s="11"/>
      <c r="G34" s="11"/>
      <c r="H34" s="11"/>
    </row>
    <row r="35" ht="15.75" customHeight="1">
      <c r="A35" s="11"/>
      <c r="B35" s="11"/>
      <c r="C35" s="11"/>
      <c r="D35" s="12"/>
      <c r="E35" s="11"/>
      <c r="F35" s="11"/>
      <c r="G35" s="11"/>
      <c r="H35" s="11"/>
    </row>
    <row r="36" ht="15.75" customHeight="1"/>
    <row r="37" ht="15.75" customHeight="1">
      <c r="C37" s="13" t="s">
        <v>49</v>
      </c>
      <c r="D37" s="14">
        <f>SUM(D10:D35)</f>
        <v>1026.66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2:F2"/>
    <mergeCell ref="A7:H7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86.71"/>
    <col customWidth="1" min="3" max="3" width="14.0"/>
    <col customWidth="1" min="4" max="4" width="17.43"/>
    <col customWidth="1" min="5" max="5" width="26.0"/>
    <col customWidth="1" min="6" max="6" width="14.0"/>
    <col customWidth="1" min="7" max="26" width="8.71"/>
  </cols>
  <sheetData>
    <row r="1">
      <c r="B1" s="15" t="s">
        <v>50</v>
      </c>
    </row>
    <row r="2">
      <c r="B2" s="16" t="s">
        <v>51</v>
      </c>
    </row>
    <row r="4" ht="60.0" customHeight="1">
      <c r="B4" s="17" t="s">
        <v>52</v>
      </c>
    </row>
    <row r="6" ht="75.0" customHeight="1">
      <c r="B6" s="17" t="s">
        <v>53</v>
      </c>
    </row>
    <row r="8">
      <c r="B8" s="18" t="s">
        <v>54</v>
      </c>
    </row>
    <row r="9">
      <c r="B9" s="19" t="s">
        <v>55</v>
      </c>
    </row>
    <row r="11" ht="75.0" customHeight="1">
      <c r="B11" s="17" t="s">
        <v>56</v>
      </c>
    </row>
    <row r="13">
      <c r="B13" s="20" t="s">
        <v>57</v>
      </c>
    </row>
    <row r="14">
      <c r="B14" s="21" t="s">
        <v>58</v>
      </c>
      <c r="C14" s="22">
        <v>200.0</v>
      </c>
      <c r="D14" s="23" t="s">
        <v>59</v>
      </c>
    </row>
    <row r="15">
      <c r="B15" s="21" t="s">
        <v>60</v>
      </c>
      <c r="C15" s="22">
        <v>2000.0</v>
      </c>
      <c r="D15" s="23" t="s">
        <v>59</v>
      </c>
    </row>
    <row r="16">
      <c r="B16" s="21" t="s">
        <v>61</v>
      </c>
      <c r="C16" s="24">
        <v>24000.0</v>
      </c>
      <c r="D16" s="23" t="s">
        <v>62</v>
      </c>
    </row>
    <row r="17">
      <c r="B17" s="21" t="s">
        <v>63</v>
      </c>
      <c r="C17" s="24">
        <v>6000.0</v>
      </c>
      <c r="D17" s="23" t="s">
        <v>62</v>
      </c>
    </row>
    <row r="18">
      <c r="B18" s="21" t="s">
        <v>64</v>
      </c>
      <c r="C18" s="25">
        <f>C14/C15</f>
        <v>0.1</v>
      </c>
      <c r="D18" s="23" t="s">
        <v>65</v>
      </c>
    </row>
    <row r="19">
      <c r="B19" s="21" t="s">
        <v>66</v>
      </c>
      <c r="C19" s="26">
        <f>(C16+C17)*C18</f>
        <v>3000</v>
      </c>
      <c r="D19" s="23"/>
    </row>
    <row r="20">
      <c r="B20" s="21" t="s">
        <v>67</v>
      </c>
      <c r="C20" s="26">
        <f>MIN(C14,300)*5</f>
        <v>1000</v>
      </c>
      <c r="D20" s="23"/>
    </row>
    <row r="21" ht="15.75" customHeight="1">
      <c r="B21" s="21" t="s">
        <v>68</v>
      </c>
      <c r="C21" s="26">
        <f>MAX(C19,C20)</f>
        <v>3000</v>
      </c>
      <c r="D21" s="23"/>
    </row>
    <row r="22" ht="15.75" customHeight="1">
      <c r="B22" s="21" t="s">
        <v>69</v>
      </c>
      <c r="C22" s="26">
        <f>C21*0.24</f>
        <v>720</v>
      </c>
      <c r="D22" s="23"/>
    </row>
    <row r="23" ht="15.75" customHeight="1"/>
    <row r="24" ht="39.75" customHeight="1">
      <c r="B24" s="27" t="s">
        <v>70</v>
      </c>
    </row>
    <row r="25" ht="15.75" customHeight="1"/>
    <row r="26" ht="15.75" customHeight="1">
      <c r="B26" s="20" t="s">
        <v>71</v>
      </c>
    </row>
    <row r="27" ht="15.75" customHeight="1">
      <c r="B27" s="28" t="s">
        <v>72</v>
      </c>
      <c r="C27" s="28" t="s">
        <v>73</v>
      </c>
      <c r="D27" s="28" t="s">
        <v>74</v>
      </c>
      <c r="E27" s="28" t="s">
        <v>75</v>
      </c>
    </row>
    <row r="28" ht="15.75" customHeight="1">
      <c r="B28" s="29" t="s">
        <v>76</v>
      </c>
      <c r="C28" s="30">
        <v>24000.0</v>
      </c>
      <c r="D28" s="31">
        <f t="shared" ref="D28:D39" si="1">$C$18</f>
        <v>0.1</v>
      </c>
      <c r="E28" s="32">
        <f t="shared" ref="E28:E35" si="2">C28*D28</f>
        <v>2400</v>
      </c>
    </row>
    <row r="29" ht="15.75" customHeight="1">
      <c r="B29" s="33" t="s">
        <v>77</v>
      </c>
      <c r="C29" s="34">
        <v>1800.0</v>
      </c>
      <c r="D29" s="35">
        <f t="shared" si="1"/>
        <v>0.1</v>
      </c>
      <c r="E29" s="36">
        <f t="shared" si="2"/>
        <v>180</v>
      </c>
    </row>
    <row r="30" ht="15.75" customHeight="1">
      <c r="B30" s="29" t="s">
        <v>78</v>
      </c>
      <c r="C30" s="30">
        <v>1200.0</v>
      </c>
      <c r="D30" s="31">
        <f t="shared" si="1"/>
        <v>0.1</v>
      </c>
      <c r="E30" s="32">
        <f t="shared" si="2"/>
        <v>120</v>
      </c>
    </row>
    <row r="31" ht="15.75" customHeight="1">
      <c r="B31" s="33" t="s">
        <v>79</v>
      </c>
      <c r="C31" s="34">
        <v>480.0</v>
      </c>
      <c r="D31" s="35">
        <f t="shared" si="1"/>
        <v>0.1</v>
      </c>
      <c r="E31" s="36">
        <f t="shared" si="2"/>
        <v>48</v>
      </c>
    </row>
    <row r="32" ht="15.75" customHeight="1">
      <c r="B32" s="29" t="s">
        <v>80</v>
      </c>
      <c r="C32" s="30">
        <v>1200.0</v>
      </c>
      <c r="D32" s="31">
        <f t="shared" si="1"/>
        <v>0.1</v>
      </c>
      <c r="E32" s="32">
        <f t="shared" si="2"/>
        <v>120</v>
      </c>
    </row>
    <row r="33" ht="15.75" customHeight="1">
      <c r="B33" s="33" t="s">
        <v>81</v>
      </c>
      <c r="C33" s="34">
        <v>1400.0</v>
      </c>
      <c r="D33" s="35">
        <f t="shared" si="1"/>
        <v>0.1</v>
      </c>
      <c r="E33" s="36">
        <f t="shared" si="2"/>
        <v>140</v>
      </c>
    </row>
    <row r="34" ht="15.75" customHeight="1">
      <c r="B34" s="29" t="s">
        <v>82</v>
      </c>
      <c r="C34" s="30">
        <v>600.0</v>
      </c>
      <c r="D34" s="31">
        <f t="shared" si="1"/>
        <v>0.1</v>
      </c>
      <c r="E34" s="32">
        <f t="shared" si="2"/>
        <v>60</v>
      </c>
    </row>
    <row r="35" ht="15.75" customHeight="1">
      <c r="B35" s="33" t="s">
        <v>83</v>
      </c>
      <c r="C35" s="34">
        <v>4800.0</v>
      </c>
      <c r="D35" s="35">
        <f t="shared" si="1"/>
        <v>0.1</v>
      </c>
      <c r="E35" s="36">
        <f t="shared" si="2"/>
        <v>480</v>
      </c>
    </row>
    <row r="36" ht="15.75" customHeight="1">
      <c r="B36" s="11"/>
      <c r="C36" s="37"/>
      <c r="D36" s="38">
        <f t="shared" si="1"/>
        <v>0.1</v>
      </c>
      <c r="E36" s="36" t="str">
        <f t="shared" ref="E36:E39" si="3">IF(C36="","",C36*D36)</f>
        <v/>
      </c>
    </row>
    <row r="37" ht="15.75" customHeight="1">
      <c r="B37" s="11"/>
      <c r="C37" s="37"/>
      <c r="D37" s="38">
        <f t="shared" si="1"/>
        <v>0.1</v>
      </c>
      <c r="E37" s="36" t="str">
        <f t="shared" si="3"/>
        <v/>
      </c>
    </row>
    <row r="38" ht="15.75" customHeight="1">
      <c r="B38" s="11"/>
      <c r="C38" s="37"/>
      <c r="D38" s="38">
        <f t="shared" si="1"/>
        <v>0.1</v>
      </c>
      <c r="E38" s="36" t="str">
        <f t="shared" si="3"/>
        <v/>
      </c>
    </row>
    <row r="39" ht="15.75" customHeight="1">
      <c r="B39" s="11"/>
      <c r="C39" s="37"/>
      <c r="D39" s="38">
        <f t="shared" si="1"/>
        <v>0.1</v>
      </c>
      <c r="E39" s="36" t="str">
        <f t="shared" si="3"/>
        <v/>
      </c>
    </row>
    <row r="40" ht="15.75" customHeight="1"/>
    <row r="41" ht="15.75" customHeight="1">
      <c r="D41" s="39" t="s">
        <v>84</v>
      </c>
      <c r="E41" s="40">
        <f>SUM(E28:E40)</f>
        <v>3548</v>
      </c>
    </row>
    <row r="42" ht="15.75" customHeight="1"/>
    <row r="43" ht="75.0" customHeight="1">
      <c r="B43" s="41" t="s">
        <v>85</v>
      </c>
      <c r="C43" s="42" t="s">
        <v>86</v>
      </c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ref="C43"/>
  </hyperlinks>
  <printOptions/>
  <pageMargins bottom="1.0" footer="0.0" header="0.0" left="0.75" right="0.75" top="1.0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2026-05-22T21:52:17Z</dcterms:created>
  <dc:creator>openpyxl</dc:creator>
</cp:coreProperties>
</file>